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FE37F320-CB4F-4F63-B033-5999EC59C0D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RPP" sheetId="7" r:id="rId1"/>
    <sheet name="CREDEM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8" l="1"/>
  <c r="B49" i="8"/>
  <c r="B57" i="8"/>
  <c r="B117" i="7" l="1"/>
  <c r="B108" i="7"/>
  <c r="B97" i="7"/>
  <c r="B28" i="7" l="1"/>
  <c r="B49" i="7"/>
  <c r="B59" i="7"/>
  <c r="B70" i="7"/>
  <c r="B79" i="7"/>
  <c r="B88" i="7"/>
  <c r="B34" i="8" l="1"/>
  <c r="B33" i="8"/>
  <c r="B32" i="8"/>
  <c r="B35" i="8" s="1"/>
  <c r="B27" i="8"/>
  <c r="B29" i="8" s="1"/>
  <c r="B21" i="8"/>
  <c r="B20" i="8"/>
  <c r="B19" i="8"/>
  <c r="B18" i="8"/>
  <c r="B22" i="8" s="1"/>
  <c r="B14" i="8"/>
  <c r="B12" i="8"/>
  <c r="B11" i="8"/>
  <c r="B15" i="8" l="1"/>
  <c r="B7" i="8"/>
  <c r="B8" i="8" s="1"/>
  <c r="B17" i="7" l="1"/>
  <c r="B16" i="7"/>
  <c r="B14" i="7"/>
  <c r="B38" i="7" l="1"/>
  <c r="B18" i="7"/>
  <c r="B8" i="7"/>
</calcChain>
</file>

<file path=xl/sharedStrings.xml><?xml version="1.0" encoding="utf-8"?>
<sst xmlns="http://schemas.openxmlformats.org/spreadsheetml/2006/main" count="174" uniqueCount="28">
  <si>
    <t xml:space="preserve"> € </t>
  </si>
  <si>
    <t>INTERESSI E SPESE BANCARIE</t>
  </si>
  <si>
    <t>PAGAMENTO FATTURE FORNITORI ACQUISTO BENI/SERVIZI</t>
  </si>
  <si>
    <t>TOTALE MENSILE</t>
  </si>
  <si>
    <t>SPESE ECONOMALI / MAV / BOLLETTINI</t>
  </si>
  <si>
    <t>IMPOSTE E TASSE / F24 / SISTRI / BOLLI AUTO / CCIAA / CSEA</t>
  </si>
  <si>
    <t>RIMBORSI VARI</t>
  </si>
  <si>
    <t>MESE DI GENNAIO 2023</t>
  </si>
  <si>
    <t>INCASSI DA CLIENTI</t>
  </si>
  <si>
    <t>INCASSI DA CSEA</t>
  </si>
  <si>
    <t>MESE DI FEBBRAIO 2023</t>
  </si>
  <si>
    <t>MESE DI MARZO 2023</t>
  </si>
  <si>
    <t>MESE DI APRILE 2023</t>
  </si>
  <si>
    <t>VIGEVANO DISTRIBUZIONE GAS SRL A SOCIO UNICO
PAGAMENTI / INCASSI CREDEM
ANNO 2023</t>
  </si>
  <si>
    <t>MESE DI MAGGIO 2023</t>
  </si>
  <si>
    <t>GIROFONDI APERTURA C/C CREDEM</t>
  </si>
  <si>
    <t xml:space="preserve">APERTURA C/C </t>
  </si>
  <si>
    <t>VIGEVANO DISTRIBUZIONE GAS SRL A SOCIO UNICO
PAGAMENTI / INCASSI   CREDIT AGRICOLE
ANNO 2023</t>
  </si>
  <si>
    <t>MESE DI GIUGNO 2023</t>
  </si>
  <si>
    <t>INCASSI VARI</t>
  </si>
  <si>
    <t>MESE DI LUGLIO 2023</t>
  </si>
  <si>
    <t>MESE DI AGOSTO 2023</t>
  </si>
  <si>
    <t>MESE DI SETTEMBRE 2023</t>
  </si>
  <si>
    <t>MESE DI OTTOBRE 2023</t>
  </si>
  <si>
    <t>MESE DI NOVEMBRE 2023</t>
  </si>
  <si>
    <t>PRESTITO INFRUTTIFERO CONCESSO DA ASM VIGEVANO LOMELLINA SPA</t>
  </si>
  <si>
    <t>MESE DI DICEMBRE 2023</t>
  </si>
  <si>
    <t>SPESE ECONOMALI / MAV / BOLLETTINI / PAGOPA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</si>
</sst>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3" fillId="2" borderId="0" xfId="0" applyFont="1" applyFill="1"/>
    <xf numFmtId="43" fontId="3" fillId="2" borderId="0" xfId="1" applyFont="1" applyFill="1"/>
    <xf numFmtId="0" fontId="4" fillId="3" borderId="0" xfId="0" applyFont="1" applyFill="1"/>
    <xf numFmtId="43" fontId="4" fillId="3" borderId="0" xfId="1" applyFont="1" applyFill="1"/>
    <xf numFmtId="0" fontId="5" fillId="4" borderId="0" xfId="0" applyFont="1" applyFill="1"/>
    <xf numFmtId="43" fontId="5" fillId="4" borderId="0" xfId="1" applyFont="1" applyFill="1"/>
    <xf numFmtId="0" fontId="6" fillId="3" borderId="0" xfId="0" applyFont="1" applyFill="1"/>
    <xf numFmtId="43" fontId="6" fillId="3" borderId="0" xfId="1" applyFont="1" applyFill="1"/>
    <xf numFmtId="0" fontId="3" fillId="5" borderId="0" xfId="0" applyFont="1" applyFill="1"/>
    <xf numFmtId="43" fontId="3" fillId="5" borderId="0" xfId="1" applyFont="1" applyFill="1"/>
    <xf numFmtId="0" fontId="2" fillId="2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7"/>
  <sheetViews>
    <sheetView topLeftCell="A88" workbookViewId="0">
      <selection activeCell="A105" sqref="A105"/>
    </sheetView>
  </sheetViews>
  <sheetFormatPr defaultColWidth="8.81640625" defaultRowHeight="14.5" x14ac:dyDescent="0.35"/>
  <cols>
    <col min="1" max="1" width="66.453125" bestFit="1" customWidth="1"/>
    <col min="2" max="2" width="28.81640625" style="1" customWidth="1"/>
  </cols>
  <sheetData>
    <row r="1" spans="1:2" ht="87.75" customHeight="1" x14ac:dyDescent="0.6">
      <c r="A1" s="12" t="s">
        <v>17</v>
      </c>
      <c r="B1" s="12"/>
    </row>
    <row r="3" spans="1:2" ht="18.5" x14ac:dyDescent="0.45">
      <c r="A3" s="2" t="s">
        <v>7</v>
      </c>
      <c r="B3" s="3" t="s">
        <v>0</v>
      </c>
    </row>
    <row r="4" spans="1:2" x14ac:dyDescent="0.35">
      <c r="A4" s="4" t="s">
        <v>8</v>
      </c>
      <c r="B4" s="5">
        <v>2943.9699999999993</v>
      </c>
    </row>
    <row r="5" spans="1:2" x14ac:dyDescent="0.35">
      <c r="A5" s="6" t="s">
        <v>5</v>
      </c>
      <c r="B5" s="7">
        <v>-221293.6</v>
      </c>
    </row>
    <row r="6" spans="1:2" x14ac:dyDescent="0.35">
      <c r="A6" s="6" t="s">
        <v>1</v>
      </c>
      <c r="B6" s="7">
        <v>-92.45</v>
      </c>
    </row>
    <row r="7" spans="1:2" x14ac:dyDescent="0.35">
      <c r="A7" s="6" t="s">
        <v>2</v>
      </c>
      <c r="B7" s="7">
        <v>-438969.3</v>
      </c>
    </row>
    <row r="8" spans="1:2" ht="18.5" x14ac:dyDescent="0.45">
      <c r="A8" s="2" t="s">
        <v>3</v>
      </c>
      <c r="B8" s="3">
        <f>SUM(B4:B7)</f>
        <v>-657411.38</v>
      </c>
    </row>
    <row r="10" spans="1:2" ht="18.5" x14ac:dyDescent="0.45">
      <c r="A10" s="2" t="s">
        <v>10</v>
      </c>
      <c r="B10" s="3" t="s">
        <v>0</v>
      </c>
    </row>
    <row r="11" spans="1:2" x14ac:dyDescent="0.35">
      <c r="A11" s="4" t="s">
        <v>8</v>
      </c>
      <c r="B11" s="5">
        <v>6257.6300000000019</v>
      </c>
    </row>
    <row r="12" spans="1:2" x14ac:dyDescent="0.35">
      <c r="A12" s="4" t="s">
        <v>9</v>
      </c>
      <c r="B12" s="5">
        <v>2566077.5699999994</v>
      </c>
    </row>
    <row r="13" spans="1:2" x14ac:dyDescent="0.35">
      <c r="A13" s="6" t="s">
        <v>6</v>
      </c>
      <c r="B13" s="7">
        <v>-194.94</v>
      </c>
    </row>
    <row r="14" spans="1:2" x14ac:dyDescent="0.35">
      <c r="A14" s="6" t="s">
        <v>5</v>
      </c>
      <c r="B14" s="7">
        <f>-54-43.82</f>
        <v>-97.82</v>
      </c>
    </row>
    <row r="15" spans="1:2" x14ac:dyDescent="0.35">
      <c r="A15" s="6" t="s">
        <v>1</v>
      </c>
      <c r="B15" s="7">
        <v>-62.5</v>
      </c>
    </row>
    <row r="16" spans="1:2" x14ac:dyDescent="0.35">
      <c r="A16" s="6" t="s">
        <v>2</v>
      </c>
      <c r="B16" s="7">
        <f>-(55141.24+21617+5+17753.87+2079.71+4636.72+553.55+292900+1489598.75+28798.66+1034.84+14236.23+3741.47+342.77+143.96+370.97+4200+25069.87+400000+1810.96)</f>
        <v>-2364035.5699999998</v>
      </c>
    </row>
    <row r="17" spans="1:2" x14ac:dyDescent="0.35">
      <c r="A17" s="6" t="s">
        <v>4</v>
      </c>
      <c r="B17" s="7">
        <f>-2500-757.67-261.82</f>
        <v>-3519.4900000000002</v>
      </c>
    </row>
    <row r="18" spans="1:2" ht="18.5" x14ac:dyDescent="0.45">
      <c r="A18" s="2" t="s">
        <v>3</v>
      </c>
      <c r="B18" s="3">
        <f>SUM(B11:B17)</f>
        <v>204424.87999999966</v>
      </c>
    </row>
    <row r="20" spans="1:2" ht="18.5" x14ac:dyDescent="0.45">
      <c r="A20" s="2" t="s">
        <v>11</v>
      </c>
      <c r="B20" s="3" t="s">
        <v>0</v>
      </c>
    </row>
    <row r="21" spans="1:2" x14ac:dyDescent="0.35">
      <c r="A21" s="4" t="s">
        <v>8</v>
      </c>
      <c r="B21" s="5">
        <v>852.73000000000013</v>
      </c>
    </row>
    <row r="22" spans="1:2" x14ac:dyDescent="0.35">
      <c r="A22" s="4" t="s">
        <v>9</v>
      </c>
      <c r="B22" s="5">
        <v>2693332.88</v>
      </c>
    </row>
    <row r="23" spans="1:2" x14ac:dyDescent="0.35">
      <c r="A23" s="6" t="s">
        <v>6</v>
      </c>
      <c r="B23" s="7">
        <v>-103291.37999999999</v>
      </c>
    </row>
    <row r="24" spans="1:2" x14ac:dyDescent="0.35">
      <c r="A24" s="6" t="s">
        <v>5</v>
      </c>
      <c r="B24" s="7">
        <v>-230306.93000000002</v>
      </c>
    </row>
    <row r="25" spans="1:2" x14ac:dyDescent="0.35">
      <c r="A25" s="6" t="s">
        <v>1</v>
      </c>
      <c r="B25" s="7">
        <v>-5122.3100000000004</v>
      </c>
    </row>
    <row r="26" spans="1:2" x14ac:dyDescent="0.35">
      <c r="A26" s="6" t="s">
        <v>2</v>
      </c>
      <c r="B26" s="7">
        <v>-671892.77</v>
      </c>
    </row>
    <row r="27" spans="1:2" x14ac:dyDescent="0.35">
      <c r="A27" s="6" t="s">
        <v>4</v>
      </c>
      <c r="B27" s="7">
        <v>-177.82</v>
      </c>
    </row>
    <row r="28" spans="1:2" ht="18.5" x14ac:dyDescent="0.45">
      <c r="A28" s="2" t="s">
        <v>3</v>
      </c>
      <c r="B28" s="3">
        <f>SUM(B21:B27)</f>
        <v>1683394.3999999997</v>
      </c>
    </row>
    <row r="30" spans="1:2" ht="18.5" x14ac:dyDescent="0.45">
      <c r="A30" s="2" t="s">
        <v>12</v>
      </c>
      <c r="B30" s="3" t="s">
        <v>0</v>
      </c>
    </row>
    <row r="31" spans="1:2" x14ac:dyDescent="0.35">
      <c r="A31" s="4" t="s">
        <v>8</v>
      </c>
      <c r="B31" s="5">
        <v>9580.77</v>
      </c>
    </row>
    <row r="32" spans="1:2" x14ac:dyDescent="0.35">
      <c r="A32" s="4" t="s">
        <v>9</v>
      </c>
      <c r="B32" s="5">
        <v>288672.74</v>
      </c>
    </row>
    <row r="33" spans="1:2" x14ac:dyDescent="0.35">
      <c r="A33" s="6" t="s">
        <v>6</v>
      </c>
      <c r="B33" s="7">
        <v>-1463432.31</v>
      </c>
    </row>
    <row r="34" spans="1:2" x14ac:dyDescent="0.35">
      <c r="A34" s="6" t="s">
        <v>5</v>
      </c>
      <c r="B34" s="7">
        <v>-43308.04</v>
      </c>
    </row>
    <row r="35" spans="1:2" x14ac:dyDescent="0.35">
      <c r="A35" s="6" t="s">
        <v>1</v>
      </c>
      <c r="B35" s="7">
        <v>-153.66</v>
      </c>
    </row>
    <row r="36" spans="1:2" x14ac:dyDescent="0.35">
      <c r="A36" s="6" t="s">
        <v>2</v>
      </c>
      <c r="B36" s="7">
        <v>-141574.24</v>
      </c>
    </row>
    <row r="37" spans="1:2" x14ac:dyDescent="0.35">
      <c r="A37" s="6" t="s">
        <v>4</v>
      </c>
      <c r="B37" s="7">
        <v>-3019.6400000000003</v>
      </c>
    </row>
    <row r="38" spans="1:2" ht="18.5" x14ac:dyDescent="0.45">
      <c r="A38" s="2" t="s">
        <v>3</v>
      </c>
      <c r="B38" s="3">
        <f>SUM(B31:B37)</f>
        <v>-1353234.38</v>
      </c>
    </row>
    <row r="40" spans="1:2" ht="18.5" x14ac:dyDescent="0.45">
      <c r="A40" s="2" t="s">
        <v>14</v>
      </c>
      <c r="B40" s="3" t="s">
        <v>0</v>
      </c>
    </row>
    <row r="41" spans="1:2" x14ac:dyDescent="0.35">
      <c r="A41" s="4" t="s">
        <v>8</v>
      </c>
      <c r="B41" s="5">
        <v>3900.79</v>
      </c>
    </row>
    <row r="42" spans="1:2" x14ac:dyDescent="0.35">
      <c r="A42" s="4" t="s">
        <v>9</v>
      </c>
      <c r="B42" s="5">
        <v>3788205.81</v>
      </c>
    </row>
    <row r="43" spans="1:2" x14ac:dyDescent="0.35">
      <c r="A43" s="6" t="s">
        <v>6</v>
      </c>
      <c r="B43" s="7">
        <v>-19805.88</v>
      </c>
    </row>
    <row r="44" spans="1:2" x14ac:dyDescent="0.35">
      <c r="A44" s="6" t="s">
        <v>15</v>
      </c>
      <c r="B44" s="7">
        <v>-500000</v>
      </c>
    </row>
    <row r="45" spans="1:2" x14ac:dyDescent="0.35">
      <c r="A45" s="6" t="s">
        <v>5</v>
      </c>
      <c r="B45" s="7">
        <v>-83.52000000000001</v>
      </c>
    </row>
    <row r="46" spans="1:2" x14ac:dyDescent="0.35">
      <c r="A46" s="6" t="s">
        <v>1</v>
      </c>
      <c r="B46" s="7">
        <v>-29</v>
      </c>
    </row>
    <row r="47" spans="1:2" x14ac:dyDescent="0.35">
      <c r="A47" s="6" t="s">
        <v>2</v>
      </c>
      <c r="B47" s="7">
        <v>-2129.9</v>
      </c>
    </row>
    <row r="48" spans="1:2" x14ac:dyDescent="0.35">
      <c r="A48" s="6" t="s">
        <v>4</v>
      </c>
      <c r="B48" s="7">
        <v>-32</v>
      </c>
    </row>
    <row r="49" spans="1:2" ht="18.5" x14ac:dyDescent="0.45">
      <c r="A49" s="2" t="s">
        <v>3</v>
      </c>
      <c r="B49" s="3">
        <f>SUM(B41:B48)</f>
        <v>3270026.3000000003</v>
      </c>
    </row>
    <row r="51" spans="1:2" ht="18.5" x14ac:dyDescent="0.45">
      <c r="A51" s="2" t="s">
        <v>18</v>
      </c>
      <c r="B51" s="3" t="s">
        <v>0</v>
      </c>
    </row>
    <row r="52" spans="1:2" x14ac:dyDescent="0.35">
      <c r="A52" s="4" t="s">
        <v>8</v>
      </c>
      <c r="B52" s="5">
        <v>5220.7499999999991</v>
      </c>
    </row>
    <row r="53" spans="1:2" x14ac:dyDescent="0.35">
      <c r="A53" s="4" t="s">
        <v>19</v>
      </c>
      <c r="B53" s="5">
        <v>99.37</v>
      </c>
    </row>
    <row r="54" spans="1:2" x14ac:dyDescent="0.35">
      <c r="A54" s="4" t="s">
        <v>9</v>
      </c>
      <c r="B54" s="5">
        <v>936273.92999999993</v>
      </c>
    </row>
    <row r="55" spans="1:2" x14ac:dyDescent="0.35">
      <c r="A55" s="6" t="s">
        <v>6</v>
      </c>
      <c r="B55" s="7">
        <v>-2788504.6799999997</v>
      </c>
    </row>
    <row r="56" spans="1:2" x14ac:dyDescent="0.35">
      <c r="A56" s="6" t="s">
        <v>5</v>
      </c>
      <c r="B56" s="7">
        <v>-34.700000000000003</v>
      </c>
    </row>
    <row r="57" spans="1:2" x14ac:dyDescent="0.35">
      <c r="A57" s="6" t="s">
        <v>1</v>
      </c>
      <c r="B57" s="7">
        <v>-5123.8100000000004</v>
      </c>
    </row>
    <row r="58" spans="1:2" x14ac:dyDescent="0.35">
      <c r="A58" s="6" t="s">
        <v>2</v>
      </c>
      <c r="B58" s="7">
        <v>-80097.52</v>
      </c>
    </row>
    <row r="59" spans="1:2" ht="18.5" x14ac:dyDescent="0.45">
      <c r="A59" s="2" t="s">
        <v>3</v>
      </c>
      <c r="B59" s="3">
        <f>SUM(B52:B58)</f>
        <v>-1932166.66</v>
      </c>
    </row>
    <row r="61" spans="1:2" ht="18.5" x14ac:dyDescent="0.45">
      <c r="A61" s="2" t="s">
        <v>20</v>
      </c>
      <c r="B61" s="3" t="s">
        <v>0</v>
      </c>
    </row>
    <row r="62" spans="1:2" x14ac:dyDescent="0.35">
      <c r="A62" s="4" t="s">
        <v>8</v>
      </c>
      <c r="B62" s="5">
        <v>5728.3899999999994</v>
      </c>
    </row>
    <row r="63" spans="1:2" x14ac:dyDescent="0.35">
      <c r="A63" s="4" t="s">
        <v>19</v>
      </c>
      <c r="B63" s="5">
        <v>23629</v>
      </c>
    </row>
    <row r="64" spans="1:2" x14ac:dyDescent="0.35">
      <c r="A64" s="4" t="s">
        <v>9</v>
      </c>
      <c r="B64" s="5">
        <v>306196.01</v>
      </c>
    </row>
    <row r="65" spans="1:2" x14ac:dyDescent="0.35">
      <c r="A65" s="6" t="s">
        <v>6</v>
      </c>
      <c r="B65" s="7">
        <v>-6702.27</v>
      </c>
    </row>
    <row r="66" spans="1:2" x14ac:dyDescent="0.35">
      <c r="A66" s="6" t="s">
        <v>5</v>
      </c>
      <c r="B66" s="7">
        <v>-227301.98</v>
      </c>
    </row>
    <row r="67" spans="1:2" x14ac:dyDescent="0.35">
      <c r="A67" s="6" t="s">
        <v>1</v>
      </c>
      <c r="B67" s="7">
        <v>-51.43</v>
      </c>
    </row>
    <row r="68" spans="1:2" x14ac:dyDescent="0.35">
      <c r="A68" s="6" t="s">
        <v>2</v>
      </c>
      <c r="B68" s="7">
        <v>-10062.199999999997</v>
      </c>
    </row>
    <row r="69" spans="1:2" x14ac:dyDescent="0.35">
      <c r="A69" s="6" t="s">
        <v>4</v>
      </c>
      <c r="B69" s="7">
        <v>-199</v>
      </c>
    </row>
    <row r="70" spans="1:2" ht="18.5" x14ac:dyDescent="0.45">
      <c r="A70" s="2" t="s">
        <v>3</v>
      </c>
      <c r="B70" s="3">
        <f>SUM(B62:B69)</f>
        <v>91236.52</v>
      </c>
    </row>
    <row r="72" spans="1:2" ht="18.5" x14ac:dyDescent="0.45">
      <c r="A72" s="2" t="s">
        <v>21</v>
      </c>
      <c r="B72" s="3" t="s">
        <v>0</v>
      </c>
    </row>
    <row r="73" spans="1:2" x14ac:dyDescent="0.35">
      <c r="A73" s="4" t="s">
        <v>8</v>
      </c>
      <c r="B73" s="5">
        <v>13174.77</v>
      </c>
    </row>
    <row r="74" spans="1:2" x14ac:dyDescent="0.35">
      <c r="A74" s="4" t="s">
        <v>9</v>
      </c>
      <c r="B74" s="5">
        <v>579.04999999999995</v>
      </c>
    </row>
    <row r="75" spans="1:2" x14ac:dyDescent="0.35">
      <c r="A75" s="6" t="s">
        <v>6</v>
      </c>
      <c r="B75" s="7">
        <v>-1361318.52</v>
      </c>
    </row>
    <row r="76" spans="1:2" x14ac:dyDescent="0.35">
      <c r="A76" s="6" t="s">
        <v>5</v>
      </c>
      <c r="B76" s="7">
        <v>-1350</v>
      </c>
    </row>
    <row r="77" spans="1:2" x14ac:dyDescent="0.35">
      <c r="A77" s="6" t="s">
        <v>1</v>
      </c>
      <c r="B77" s="7">
        <v>-147.5</v>
      </c>
    </row>
    <row r="78" spans="1:2" x14ac:dyDescent="0.35">
      <c r="A78" s="6" t="s">
        <v>2</v>
      </c>
      <c r="B78" s="7">
        <v>-98139.209999999992</v>
      </c>
    </row>
    <row r="79" spans="1:2" ht="18.5" x14ac:dyDescent="0.45">
      <c r="A79" s="2" t="s">
        <v>3</v>
      </c>
      <c r="B79" s="3">
        <f>SUM(B73:B78)</f>
        <v>-1447201.41</v>
      </c>
    </row>
    <row r="81" spans="1:2" ht="18.5" x14ac:dyDescent="0.45">
      <c r="A81" s="2" t="s">
        <v>22</v>
      </c>
      <c r="B81" s="3" t="s">
        <v>0</v>
      </c>
    </row>
    <row r="82" spans="1:2" x14ac:dyDescent="0.35">
      <c r="A82" s="4" t="s">
        <v>8</v>
      </c>
      <c r="B82" s="5">
        <v>10988.820000000002</v>
      </c>
    </row>
    <row r="83" spans="1:2" x14ac:dyDescent="0.35">
      <c r="A83" s="4" t="s">
        <v>19</v>
      </c>
      <c r="B83" s="5">
        <v>10.85</v>
      </c>
    </row>
    <row r="84" spans="1:2" x14ac:dyDescent="0.35">
      <c r="A84" s="4" t="s">
        <v>9</v>
      </c>
      <c r="B84" s="5">
        <v>376509.16</v>
      </c>
    </row>
    <row r="85" spans="1:2" x14ac:dyDescent="0.35">
      <c r="A85" s="6" t="s">
        <v>5</v>
      </c>
      <c r="B85" s="7">
        <v>-870.1</v>
      </c>
    </row>
    <row r="86" spans="1:2" x14ac:dyDescent="0.35">
      <c r="A86" s="6" t="s">
        <v>1</v>
      </c>
      <c r="B86" s="7">
        <v>-5057.8100000000004</v>
      </c>
    </row>
    <row r="87" spans="1:2" x14ac:dyDescent="0.35">
      <c r="A87" s="6" t="s">
        <v>2</v>
      </c>
      <c r="B87" s="7">
        <v>-1514486.4199999997</v>
      </c>
    </row>
    <row r="88" spans="1:2" ht="18.5" x14ac:dyDescent="0.45">
      <c r="A88" s="2" t="s">
        <v>3</v>
      </c>
      <c r="B88" s="3">
        <f>SUM(B82:B87)</f>
        <v>-1132905.4999999998</v>
      </c>
    </row>
    <row r="90" spans="1:2" ht="18.5" x14ac:dyDescent="0.45">
      <c r="A90" s="2" t="s">
        <v>23</v>
      </c>
      <c r="B90" s="3" t="s">
        <v>0</v>
      </c>
    </row>
    <row r="91" spans="1:2" x14ac:dyDescent="0.35">
      <c r="A91" s="4" t="s">
        <v>8</v>
      </c>
      <c r="B91" s="5">
        <v>118727.47999999995</v>
      </c>
    </row>
    <row r="92" spans="1:2" x14ac:dyDescent="0.35">
      <c r="A92" s="4" t="s">
        <v>9</v>
      </c>
      <c r="B92" s="5">
        <v>144826.68</v>
      </c>
    </row>
    <row r="93" spans="1:2" x14ac:dyDescent="0.35">
      <c r="A93" s="6" t="s">
        <v>5</v>
      </c>
      <c r="B93" s="7">
        <v>-577.71</v>
      </c>
    </row>
    <row r="94" spans="1:2" x14ac:dyDescent="0.35">
      <c r="A94" s="6" t="s">
        <v>1</v>
      </c>
      <c r="B94" s="7">
        <v>-95.37</v>
      </c>
    </row>
    <row r="95" spans="1:2" x14ac:dyDescent="0.35">
      <c r="A95" s="6" t="s">
        <v>2</v>
      </c>
      <c r="B95" s="7">
        <v>-78804.99000000002</v>
      </c>
    </row>
    <row r="96" spans="1:2" x14ac:dyDescent="0.35">
      <c r="A96" s="6" t="s">
        <v>4</v>
      </c>
      <c r="B96" s="7">
        <v>-1658.5</v>
      </c>
    </row>
    <row r="97" spans="1:2" ht="18.5" x14ac:dyDescent="0.45">
      <c r="A97" s="2" t="s">
        <v>3</v>
      </c>
      <c r="B97" s="3">
        <f>SUM(B91:B96)</f>
        <v>182417.58999999988</v>
      </c>
    </row>
    <row r="99" spans="1:2" ht="18.5" x14ac:dyDescent="0.45">
      <c r="A99" s="2" t="s">
        <v>24</v>
      </c>
      <c r="B99" s="3" t="s">
        <v>0</v>
      </c>
    </row>
    <row r="100" spans="1:2" x14ac:dyDescent="0.35">
      <c r="A100" s="4" t="s">
        <v>8</v>
      </c>
      <c r="B100" s="5">
        <v>17357.780000000042</v>
      </c>
    </row>
    <row r="101" spans="1:2" x14ac:dyDescent="0.35">
      <c r="A101" s="4" t="s">
        <v>25</v>
      </c>
      <c r="B101" s="5">
        <v>500000</v>
      </c>
    </row>
    <row r="102" spans="1:2" x14ac:dyDescent="0.35">
      <c r="A102" s="4" t="s">
        <v>19</v>
      </c>
      <c r="B102" s="5">
        <v>36</v>
      </c>
    </row>
    <row r="103" spans="1:2" x14ac:dyDescent="0.35">
      <c r="A103" s="4" t="s">
        <v>9</v>
      </c>
      <c r="B103" s="5">
        <v>31775.39</v>
      </c>
    </row>
    <row r="104" spans="1:2" x14ac:dyDescent="0.35">
      <c r="A104" s="6" t="s">
        <v>5</v>
      </c>
      <c r="B104" s="7">
        <v>-1598.38</v>
      </c>
    </row>
    <row r="105" spans="1:2" x14ac:dyDescent="0.35">
      <c r="A105" s="6" t="s">
        <v>1</v>
      </c>
      <c r="B105" s="7">
        <v>-27</v>
      </c>
    </row>
    <row r="106" spans="1:2" x14ac:dyDescent="0.35">
      <c r="A106" s="6" t="s">
        <v>2</v>
      </c>
      <c r="B106" s="7">
        <v>-193433.2</v>
      </c>
    </row>
    <row r="107" spans="1:2" x14ac:dyDescent="0.35">
      <c r="A107" s="6" t="s">
        <v>4</v>
      </c>
      <c r="B107" s="7">
        <v>-565.16</v>
      </c>
    </row>
    <row r="108" spans="1:2" ht="18.5" x14ac:dyDescent="0.45">
      <c r="A108" s="2" t="s">
        <v>3</v>
      </c>
      <c r="B108" s="3">
        <f>SUM(B100:B107)</f>
        <v>353545.43000000005</v>
      </c>
    </row>
    <row r="110" spans="1:2" ht="18.5" x14ac:dyDescent="0.45">
      <c r="A110" s="2" t="s">
        <v>26</v>
      </c>
      <c r="B110" s="3" t="s">
        <v>0</v>
      </c>
    </row>
    <row r="111" spans="1:2" x14ac:dyDescent="0.35">
      <c r="A111" s="4" t="s">
        <v>8</v>
      </c>
      <c r="B111" s="5">
        <v>2181.91</v>
      </c>
    </row>
    <row r="112" spans="1:2" x14ac:dyDescent="0.35">
      <c r="A112" s="4" t="s">
        <v>9</v>
      </c>
      <c r="B112" s="5">
        <v>611076.27</v>
      </c>
    </row>
    <row r="113" spans="1:2" x14ac:dyDescent="0.35">
      <c r="A113" s="6" t="s">
        <v>6</v>
      </c>
      <c r="B113" s="7">
        <v>-37238.83</v>
      </c>
    </row>
    <row r="114" spans="1:2" x14ac:dyDescent="0.35">
      <c r="A114" s="6" t="s">
        <v>5</v>
      </c>
      <c r="B114" s="7">
        <v>-325</v>
      </c>
    </row>
    <row r="115" spans="1:2" x14ac:dyDescent="0.35">
      <c r="A115" s="6" t="s">
        <v>1</v>
      </c>
      <c r="B115" s="7">
        <v>-5061.3100000000004</v>
      </c>
    </row>
    <row r="116" spans="1:2" x14ac:dyDescent="0.35">
      <c r="A116" s="6" t="s">
        <v>2</v>
      </c>
      <c r="B116" s="7">
        <v>-412.85</v>
      </c>
    </row>
    <row r="117" spans="1:2" ht="18.5" x14ac:dyDescent="0.45">
      <c r="A117" s="2" t="s">
        <v>3</v>
      </c>
      <c r="B117" s="3">
        <f>SUM(B111:B116)</f>
        <v>570220.19000000006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7"/>
  <sheetViews>
    <sheetView tabSelected="1" topLeftCell="A43" workbookViewId="0">
      <selection activeCell="B36" sqref="B36"/>
    </sheetView>
  </sheetViews>
  <sheetFormatPr defaultRowHeight="14.5" x14ac:dyDescent="0.35"/>
  <cols>
    <col min="1" max="1" width="72.81640625" customWidth="1"/>
    <col min="2" max="2" width="16" bestFit="1" customWidth="1"/>
  </cols>
  <sheetData>
    <row r="1" spans="1:2" ht="84" customHeight="1" x14ac:dyDescent="0.6">
      <c r="A1" s="13" t="s">
        <v>13</v>
      </c>
      <c r="B1" s="13"/>
    </row>
    <row r="2" spans="1:2" x14ac:dyDescent="0.35">
      <c r="B2" s="1"/>
    </row>
    <row r="3" spans="1:2" ht="18.5" x14ac:dyDescent="0.45">
      <c r="A3" s="10" t="s">
        <v>14</v>
      </c>
      <c r="B3" s="11" t="s">
        <v>0</v>
      </c>
    </row>
    <row r="4" spans="1:2" ht="15.5" x14ac:dyDescent="0.35">
      <c r="A4" s="8" t="s">
        <v>16</v>
      </c>
      <c r="B4" s="9">
        <v>500000</v>
      </c>
    </row>
    <row r="5" spans="1:2" x14ac:dyDescent="0.35">
      <c r="A5" s="6" t="s">
        <v>5</v>
      </c>
      <c r="B5" s="7">
        <v>-227301.98</v>
      </c>
    </row>
    <row r="6" spans="1:2" x14ac:dyDescent="0.35">
      <c r="A6" s="6" t="s">
        <v>1</v>
      </c>
      <c r="B6" s="7">
        <v>-7.5</v>
      </c>
    </row>
    <row r="7" spans="1:2" x14ac:dyDescent="0.35">
      <c r="A7" s="6" t="s">
        <v>2</v>
      </c>
      <c r="B7" s="7">
        <f>-40536.38-13284.76-122.95</f>
        <v>-53944.09</v>
      </c>
    </row>
    <row r="8" spans="1:2" ht="18.5" x14ac:dyDescent="0.45">
      <c r="A8" s="10" t="s">
        <v>3</v>
      </c>
      <c r="B8" s="11">
        <f>SUM(B4:B7)</f>
        <v>218746.43000000002</v>
      </c>
    </row>
    <row r="10" spans="1:2" ht="18.5" x14ac:dyDescent="0.45">
      <c r="A10" s="10" t="s">
        <v>18</v>
      </c>
      <c r="B10" s="11" t="s">
        <v>0</v>
      </c>
    </row>
    <row r="11" spans="1:2" x14ac:dyDescent="0.35">
      <c r="A11" s="6" t="s">
        <v>5</v>
      </c>
      <c r="B11" s="7">
        <f>-(12100.44+3441.13+3245.74+10828.64+1730.42)</f>
        <v>-31346.369999999995</v>
      </c>
    </row>
    <row r="12" spans="1:2" x14ac:dyDescent="0.35">
      <c r="A12" s="6" t="s">
        <v>1</v>
      </c>
      <c r="B12" s="7">
        <f>-12.99-17.35</f>
        <v>-30.340000000000003</v>
      </c>
    </row>
    <row r="13" spans="1:2" x14ac:dyDescent="0.35">
      <c r="A13" s="6" t="s">
        <v>2</v>
      </c>
      <c r="B13" s="7">
        <v>-540.85</v>
      </c>
    </row>
    <row r="14" spans="1:2" x14ac:dyDescent="0.35">
      <c r="A14" s="6" t="s">
        <v>4</v>
      </c>
      <c r="B14" s="7">
        <f>-60-2553.82</f>
        <v>-2613.8200000000002</v>
      </c>
    </row>
    <row r="15" spans="1:2" ht="18.5" x14ac:dyDescent="0.45">
      <c r="A15" s="10" t="s">
        <v>3</v>
      </c>
      <c r="B15" s="11">
        <f>SUM(B11:B14)</f>
        <v>-34531.379999999997</v>
      </c>
    </row>
    <row r="17" spans="1:2" ht="18.5" x14ac:dyDescent="0.45">
      <c r="A17" s="10" t="s">
        <v>20</v>
      </c>
      <c r="B17" s="11" t="s">
        <v>0</v>
      </c>
    </row>
    <row r="18" spans="1:2" x14ac:dyDescent="0.35">
      <c r="A18" s="6" t="s">
        <v>5</v>
      </c>
      <c r="B18" s="7">
        <f>-4753.66-1345.87-711.23-2534.99</f>
        <v>-9345.75</v>
      </c>
    </row>
    <row r="19" spans="1:2" x14ac:dyDescent="0.35">
      <c r="A19" s="6" t="s">
        <v>1</v>
      </c>
      <c r="B19" s="7">
        <f>-51.59-8.33-15.4</f>
        <v>-75.320000000000007</v>
      </c>
    </row>
    <row r="20" spans="1:2" x14ac:dyDescent="0.35">
      <c r="A20" s="6" t="s">
        <v>2</v>
      </c>
      <c r="B20" s="7">
        <f>-(16503.05+21422.21+2137.6+1400)</f>
        <v>-41462.859999999993</v>
      </c>
    </row>
    <row r="21" spans="1:2" x14ac:dyDescent="0.35">
      <c r="A21" s="6" t="s">
        <v>4</v>
      </c>
      <c r="B21" s="7">
        <f>-600-757.67</f>
        <v>-1357.67</v>
      </c>
    </row>
    <row r="22" spans="1:2" ht="18.5" x14ac:dyDescent="0.45">
      <c r="A22" s="10" t="s">
        <v>3</v>
      </c>
      <c r="B22" s="11">
        <f>SUM(B18:B21)</f>
        <v>-52241.599999999991</v>
      </c>
    </row>
    <row r="24" spans="1:2" ht="18.5" x14ac:dyDescent="0.45">
      <c r="A24" s="10" t="s">
        <v>21</v>
      </c>
      <c r="B24" s="11" t="s">
        <v>0</v>
      </c>
    </row>
    <row r="25" spans="1:2" x14ac:dyDescent="0.35">
      <c r="A25" s="4" t="s">
        <v>19</v>
      </c>
      <c r="B25" s="5">
        <v>400000</v>
      </c>
    </row>
    <row r="26" spans="1:2" x14ac:dyDescent="0.35">
      <c r="A26" s="6" t="s">
        <v>5</v>
      </c>
      <c r="B26" s="7">
        <v>-4090.33</v>
      </c>
    </row>
    <row r="27" spans="1:2" x14ac:dyDescent="0.35">
      <c r="A27" s="6" t="s">
        <v>1</v>
      </c>
      <c r="B27" s="7">
        <f>-19-8.33-7</f>
        <v>-34.33</v>
      </c>
    </row>
    <row r="28" spans="1:2" x14ac:dyDescent="0.35">
      <c r="A28" s="6" t="s">
        <v>4</v>
      </c>
      <c r="B28" s="7">
        <v>-93.82</v>
      </c>
    </row>
    <row r="29" spans="1:2" ht="18.5" x14ac:dyDescent="0.45">
      <c r="A29" s="10" t="s">
        <v>3</v>
      </c>
      <c r="B29" s="11">
        <f>SUM(B25:B28)</f>
        <v>395781.51999999996</v>
      </c>
    </row>
    <row r="31" spans="1:2" ht="18.5" x14ac:dyDescent="0.45">
      <c r="A31" s="10" t="s">
        <v>22</v>
      </c>
      <c r="B31" s="11" t="s">
        <v>0</v>
      </c>
    </row>
    <row r="32" spans="1:2" x14ac:dyDescent="0.35">
      <c r="A32" s="6" t="s">
        <v>5</v>
      </c>
      <c r="B32" s="7">
        <f>-2176.99-615.88-590.65-10779.66-227301.98</f>
        <v>-241465.16</v>
      </c>
    </row>
    <row r="33" spans="1:2" x14ac:dyDescent="0.35">
      <c r="A33" s="6" t="s">
        <v>1</v>
      </c>
      <c r="B33" s="7">
        <f>-8.33-7-16.75</f>
        <v>-32.08</v>
      </c>
    </row>
    <row r="34" spans="1:2" x14ac:dyDescent="0.35">
      <c r="A34" s="6" t="s">
        <v>4</v>
      </c>
      <c r="B34" s="7">
        <f>-605-4810</f>
        <v>-5415</v>
      </c>
    </row>
    <row r="35" spans="1:2" ht="18.5" x14ac:dyDescent="0.45">
      <c r="A35" s="10" t="s">
        <v>3</v>
      </c>
      <c r="B35" s="11">
        <f>SUM(B32:B34)</f>
        <v>-246912.24</v>
      </c>
    </row>
    <row r="37" spans="1:2" ht="18.5" x14ac:dyDescent="0.45">
      <c r="A37" s="10" t="s">
        <v>23</v>
      </c>
      <c r="B37" s="11" t="s">
        <v>0</v>
      </c>
    </row>
    <row r="38" spans="1:2" x14ac:dyDescent="0.35">
      <c r="A38" s="6" t="s">
        <v>5</v>
      </c>
      <c r="B38" s="7">
        <v>-14256.61</v>
      </c>
    </row>
    <row r="39" spans="1:2" x14ac:dyDescent="0.35">
      <c r="A39" s="6" t="s">
        <v>1</v>
      </c>
      <c r="B39" s="7">
        <v>-93.58</v>
      </c>
    </row>
    <row r="40" spans="1:2" x14ac:dyDescent="0.35">
      <c r="A40" s="6" t="s">
        <v>27</v>
      </c>
      <c r="B40" s="7">
        <v>-5551.6399999999994</v>
      </c>
    </row>
    <row r="41" spans="1:2" ht="18.5" x14ac:dyDescent="0.45">
      <c r="A41" s="10" t="s">
        <v>3</v>
      </c>
      <c r="B41" s="11">
        <f>SUM(B38:B40)</f>
        <v>-19901.830000000002</v>
      </c>
    </row>
    <row r="43" spans="1:2" ht="18.5" x14ac:dyDescent="0.45">
      <c r="A43" s="10" t="s">
        <v>24</v>
      </c>
      <c r="B43" s="11" t="s">
        <v>0</v>
      </c>
    </row>
    <row r="44" spans="1:2" x14ac:dyDescent="0.35">
      <c r="A44" s="4" t="s">
        <v>25</v>
      </c>
      <c r="B44" s="5">
        <v>500000</v>
      </c>
    </row>
    <row r="45" spans="1:2" x14ac:dyDescent="0.35">
      <c r="A45" s="4" t="s">
        <v>8</v>
      </c>
      <c r="B45" s="5">
        <v>9794.7099999999991</v>
      </c>
    </row>
    <row r="46" spans="1:2" x14ac:dyDescent="0.35">
      <c r="A46" s="6" t="s">
        <v>5</v>
      </c>
      <c r="B46" s="7">
        <v>-233688.11000000002</v>
      </c>
    </row>
    <row r="47" spans="1:2" x14ac:dyDescent="0.35">
      <c r="A47" s="6" t="s">
        <v>1</v>
      </c>
      <c r="B47" s="7">
        <v>-32.33</v>
      </c>
    </row>
    <row r="48" spans="1:2" x14ac:dyDescent="0.35">
      <c r="A48" s="6" t="s">
        <v>27</v>
      </c>
      <c r="B48" s="7">
        <v>-1572.82</v>
      </c>
    </row>
    <row r="49" spans="1:2" ht="18.5" x14ac:dyDescent="0.45">
      <c r="A49" s="10" t="s">
        <v>3</v>
      </c>
      <c r="B49" s="11">
        <f>SUM(B44:B48)</f>
        <v>274501.44999999995</v>
      </c>
    </row>
    <row r="51" spans="1:2" ht="18.5" x14ac:dyDescent="0.45">
      <c r="A51" s="10" t="s">
        <v>26</v>
      </c>
      <c r="B51" s="11" t="s">
        <v>0</v>
      </c>
    </row>
    <row r="52" spans="1:2" x14ac:dyDescent="0.35">
      <c r="A52" s="4" t="s">
        <v>8</v>
      </c>
      <c r="B52" s="5">
        <v>57600.3</v>
      </c>
    </row>
    <row r="53" spans="1:2" x14ac:dyDescent="0.35">
      <c r="A53" s="6" t="s">
        <v>5</v>
      </c>
      <c r="B53" s="7">
        <v>-6472.8799999999992</v>
      </c>
    </row>
    <row r="54" spans="1:2" x14ac:dyDescent="0.35">
      <c r="A54" s="6" t="s">
        <v>1</v>
      </c>
      <c r="B54" s="7">
        <v>-40.229999999999997</v>
      </c>
    </row>
    <row r="55" spans="1:2" x14ac:dyDescent="0.35">
      <c r="A55" s="6" t="s">
        <v>2</v>
      </c>
      <c r="B55" s="7">
        <v>-76191.66</v>
      </c>
    </row>
    <row r="56" spans="1:2" x14ac:dyDescent="0.35">
      <c r="A56" s="6" t="s">
        <v>27</v>
      </c>
      <c r="B56" s="7">
        <v>-153.82</v>
      </c>
    </row>
    <row r="57" spans="1:2" ht="18.5" x14ac:dyDescent="0.45">
      <c r="A57" s="10" t="s">
        <v>3</v>
      </c>
      <c r="B57" s="11">
        <f>SUM(B52:B56)</f>
        <v>-25258.29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CRPP</vt:lpstr>
      <vt:lpstr>CREDEM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2024-02-01T07:11:11Z</dcterms:modified>
</cp:coreProperties>
</file>